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24" windowWidth="14952" windowHeight="8292" tabRatio="463" activeTab="3"/>
  </bookViews>
  <sheets>
    <sheet name="nitrogen" sheetId="1" r:id="rId1"/>
    <sheet name="helium" sheetId="2" r:id="rId2"/>
    <sheet name="argon" sheetId="3" r:id="rId3"/>
    <sheet name="CO2" sheetId="4" r:id="rId4"/>
    <sheet name="Gas release" sheetId="5" r:id="rId5"/>
  </sheets>
  <definedNames/>
  <calcPr fullCalcOnLoad="1"/>
</workbook>
</file>

<file path=xl/sharedStrings.xml><?xml version="1.0" encoding="utf-8"?>
<sst xmlns="http://schemas.openxmlformats.org/spreadsheetml/2006/main" count="145" uniqueCount="61">
  <si>
    <t xml:space="preserve">The breadth of your room </t>
  </si>
  <si>
    <t>The Height</t>
  </si>
  <si>
    <t>Enter (In metres)</t>
  </si>
  <si>
    <t>The length of your room</t>
  </si>
  <si>
    <t xml:space="preserve">Percentage oxygen that would result from release = </t>
  </si>
  <si>
    <t xml:space="preserve">The volume of your room = </t>
  </si>
  <si>
    <t>Potential volume of gas released (in cubic metres)</t>
  </si>
  <si>
    <t>Volume of gas released by 1 litre of this cryogen</t>
  </si>
  <si>
    <t>Enter the volume of helium (in litres) that could be spilt or released</t>
  </si>
  <si>
    <t>m</t>
  </si>
  <si>
    <t>cubic metres</t>
  </si>
  <si>
    <t>litres</t>
  </si>
  <si>
    <t>%</t>
  </si>
  <si>
    <t>The height</t>
  </si>
  <si>
    <t>Enter (in metres)</t>
  </si>
  <si>
    <t>Enter the volume of argon (in litres) that could be spilt or released</t>
  </si>
  <si>
    <t>Volume of gas released by 1 kilogram  of this cryogen</t>
  </si>
  <si>
    <t>kg</t>
  </si>
  <si>
    <t>Enter data in the cells with a yellow background</t>
  </si>
  <si>
    <t>Enter the mass of carbon dioxide (in kg) that could be released</t>
  </si>
  <si>
    <t>This could give rise to a carbon dioxide concentration of</t>
  </si>
  <si>
    <t>Concentrations greater than 7% can cause death.</t>
  </si>
  <si>
    <t>Alternative calculation</t>
  </si>
  <si>
    <t xml:space="preserve">Enter the volume of nitrogen (in litres) </t>
  </si>
  <si>
    <t xml:space="preserve"> that could be spilt or released</t>
  </si>
  <si>
    <t>Calculation of  oxygen remaining in the room</t>
  </si>
  <si>
    <t>to reduce the oxygen concentration below 18%</t>
  </si>
  <si>
    <t>The height of the gas bottle (in metres)</t>
  </si>
  <si>
    <t>The circumference of the gas bottle (in metres)</t>
  </si>
  <si>
    <t>(if this is not obvious then assume 250 bar)</t>
  </si>
  <si>
    <t xml:space="preserve">Volume of gas that your cylinder can produce </t>
  </si>
  <si>
    <t>This is the percentage of the room that this gas can fill</t>
  </si>
  <si>
    <t>This is the oxygen level that could be produced by displacement</t>
  </si>
  <si>
    <t>The volume of liquid nitrogen you would need to spill</t>
  </si>
  <si>
    <t>The volume of liquid helium you would need to spill</t>
  </si>
  <si>
    <t>The volume of liquid argon you would need to spill</t>
  </si>
  <si>
    <t>The height of your room</t>
  </si>
  <si>
    <t>The mass of carbon dioxide you would need to evaporate</t>
  </si>
  <si>
    <t xml:space="preserve">Read off the maximum fill pressure (in bar) from the label </t>
  </si>
  <si>
    <t>to raise the level to the workplace exposure limit of 0.5%</t>
  </si>
  <si>
    <t>Compare this figure to any explosive limit or exposure limit that the gas might have</t>
  </si>
  <si>
    <t>Worst case - the whole lot is vented at once</t>
  </si>
  <si>
    <t>Enter (in metres) the dimensions of your room</t>
  </si>
  <si>
    <t>Liquefied gases (e.g. Sulphur dioxide, Chlorine)</t>
  </si>
  <si>
    <t>Hence volume of gas that can be released is</t>
  </si>
  <si>
    <t xml:space="preserve">If released all at once, this will represent </t>
  </si>
  <si>
    <t>Mass of gas in cylinder (in kg) - insert figure from cylinder markings</t>
  </si>
  <si>
    <t>Relative molecular mass of gas - insert relevant figure</t>
  </si>
  <si>
    <t>Nitrogen Release Calculations</t>
  </si>
  <si>
    <t>For sudden spillages, assuming good mixing:</t>
  </si>
  <si>
    <t>Basic room data</t>
  </si>
  <si>
    <t>Helium Release Calculations</t>
  </si>
  <si>
    <t>Calculation of oxygen remaining in the room</t>
  </si>
  <si>
    <t>Carbon Dioxide Release Calculations</t>
  </si>
  <si>
    <t>Warning: If this answer is greater than 4% there is a risk from the toxicity of CO2</t>
  </si>
  <si>
    <t>Argon Release Calculations</t>
  </si>
  <si>
    <t>GAS Release Calculations - From a Gas Bottle</t>
  </si>
  <si>
    <r>
      <t xml:space="preserve">Measure the gas bottle </t>
    </r>
    <r>
      <rPr>
        <b/>
        <sz val="12"/>
        <rFont val="Arial"/>
        <family val="2"/>
      </rPr>
      <t>(permanent gases only - for liquefied gases see below)</t>
    </r>
  </si>
  <si>
    <t>bar</t>
  </si>
  <si>
    <t>After you have entered your data, click here to calculate your result…</t>
  </si>
  <si>
    <t>After you have entered your data, click on the arrow in the blue box to calculate the result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</si>
</sst>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0000"/>
    <numFmt numFmtId="181" formatCode="0.000"/>
    <numFmt numFmtId="182" formatCode="0.000000"/>
    <numFmt numFmtId="183" formatCode="0.00000000"/>
    <numFmt numFmtId="184" formatCode="0.0000000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20"/>
      <name val="Webdings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34" borderId="13" xfId="0" applyFill="1" applyBorder="1" applyAlignment="1" applyProtection="1">
      <alignment horizontal="center"/>
      <protection locked="0"/>
    </xf>
    <xf numFmtId="178" fontId="3" fillId="0" borderId="0" xfId="0" applyNumberFormat="1" applyFont="1" applyAlignment="1">
      <alignment horizontal="center"/>
    </xf>
    <xf numFmtId="178" fontId="0" fillId="34" borderId="13" xfId="0" applyNumberFormat="1" applyFill="1" applyBorder="1" applyAlignment="1" applyProtection="1">
      <alignment horizontal="center"/>
      <protection locked="0"/>
    </xf>
    <xf numFmtId="178" fontId="0" fillId="34" borderId="1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178" fontId="0" fillId="33" borderId="18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/>
    </xf>
    <xf numFmtId="178" fontId="2" fillId="33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8" fontId="2" fillId="33" borderId="18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8" fontId="2" fillId="35" borderId="18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/>
      <protection/>
    </xf>
    <xf numFmtId="178" fontId="0" fillId="0" borderId="12" xfId="0" applyNumberFormat="1" applyBorder="1" applyAlignment="1" applyProtection="1">
      <alignment horizontal="center"/>
      <protection/>
    </xf>
    <xf numFmtId="178" fontId="2" fillId="35" borderId="12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178" fontId="0" fillId="36" borderId="0" xfId="0" applyNumberForma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8" fillId="37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6">
      <selection activeCell="C26" sqref="C26"/>
    </sheetView>
  </sheetViews>
  <sheetFormatPr defaultColWidth="0" defaultRowHeight="12.75"/>
  <cols>
    <col min="1" max="1" width="13.28125" style="0" customWidth="1"/>
    <col min="2" max="2" width="51.28125" style="0" customWidth="1"/>
    <col min="3" max="3" width="16.57421875" style="0" customWidth="1"/>
    <col min="4" max="4" width="16.8515625" style="0" customWidth="1"/>
    <col min="5" max="5" width="10.7109375" style="0" customWidth="1"/>
    <col min="6" max="8" width="12.00390625" style="0" hidden="1" customWidth="1"/>
    <col min="9" max="16384" width="0" style="0" hidden="1" customWidth="1"/>
  </cols>
  <sheetData>
    <row r="1" spans="2:3" ht="24">
      <c r="B1" s="64" t="s">
        <v>48</v>
      </c>
      <c r="C1" s="64"/>
    </row>
    <row r="2" spans="2:4" ht="17.25">
      <c r="B2" s="32" t="s">
        <v>18</v>
      </c>
      <c r="D2" s="32"/>
    </row>
    <row r="3" spans="4:5" ht="20.25" customHeight="1">
      <c r="D3" s="61" t="s">
        <v>60</v>
      </c>
      <c r="E3" s="62"/>
    </row>
    <row r="4" spans="2:4" ht="18" customHeight="1">
      <c r="B4" s="33" t="s">
        <v>50</v>
      </c>
      <c r="D4" s="33"/>
    </row>
    <row r="5" spans="2:3" ht="12.75">
      <c r="B5" t="s">
        <v>2</v>
      </c>
      <c r="C5" s="11"/>
    </row>
    <row r="6" spans="2:4" ht="12.75">
      <c r="B6" t="s">
        <v>3</v>
      </c>
      <c r="C6" s="16">
        <v>1</v>
      </c>
      <c r="D6" t="s">
        <v>9</v>
      </c>
    </row>
    <row r="7" spans="2:4" ht="12.75">
      <c r="B7" t="s">
        <v>0</v>
      </c>
      <c r="C7" s="16">
        <v>1</v>
      </c>
      <c r="D7" t="s">
        <v>9</v>
      </c>
    </row>
    <row r="8" spans="2:6" ht="12.75">
      <c r="B8" t="s">
        <v>13</v>
      </c>
      <c r="C8" s="17">
        <v>1</v>
      </c>
      <c r="D8" t="s">
        <v>9</v>
      </c>
      <c r="F8" s="8"/>
    </row>
    <row r="9" spans="2:6" ht="12.75">
      <c r="B9" t="s">
        <v>5</v>
      </c>
      <c r="C9" s="12">
        <f>C8*C6*C7</f>
        <v>1</v>
      </c>
      <c r="D9" s="3" t="s">
        <v>10</v>
      </c>
      <c r="F9" s="8"/>
    </row>
    <row r="10" spans="4:6" ht="12.75">
      <c r="D10" s="65"/>
      <c r="E10" s="65"/>
      <c r="F10" s="8"/>
    </row>
    <row r="11" spans="2:6" ht="21">
      <c r="B11" s="33" t="s">
        <v>49</v>
      </c>
      <c r="D11" s="33"/>
      <c r="F11" s="21"/>
    </row>
    <row r="12" spans="2:6" ht="15">
      <c r="B12" s="63" t="s">
        <v>25</v>
      </c>
      <c r="C12" s="63"/>
      <c r="E12" s="15"/>
      <c r="F12" s="21"/>
    </row>
    <row r="13" spans="2:6" ht="12.75">
      <c r="B13" s="18" t="s">
        <v>23</v>
      </c>
      <c r="C13" s="11"/>
      <c r="D13" s="18"/>
      <c r="F13" s="8"/>
    </row>
    <row r="14" spans="2:6" ht="12.75">
      <c r="B14" t="s">
        <v>24</v>
      </c>
      <c r="C14" s="16">
        <v>1</v>
      </c>
      <c r="D14" t="s">
        <v>11</v>
      </c>
      <c r="F14" s="8"/>
    </row>
    <row r="15" spans="4:6" ht="29.25" customHeight="1">
      <c r="D15" s="61" t="s">
        <v>59</v>
      </c>
      <c r="E15" s="60">
        <v>4</v>
      </c>
      <c r="F15" s="8"/>
    </row>
    <row r="16" spans="2:6" ht="12.75">
      <c r="B16" t="s">
        <v>7</v>
      </c>
      <c r="C16" s="34">
        <v>0.68</v>
      </c>
      <c r="D16" t="s">
        <v>10</v>
      </c>
      <c r="F16" s="20"/>
    </row>
    <row r="17" spans="2:6" ht="12.75">
      <c r="B17" t="s">
        <v>6</v>
      </c>
      <c r="C17" s="12">
        <f>C14*C16</f>
        <v>0.68</v>
      </c>
      <c r="D17" s="3" t="s">
        <v>10</v>
      </c>
      <c r="E17" s="5"/>
      <c r="F17" s="8"/>
    </row>
    <row r="18" spans="4:6" ht="16.5" customHeight="1" thickBot="1">
      <c r="D18" s="61"/>
      <c r="E18" s="62"/>
      <c r="F18" s="8"/>
    </row>
    <row r="19" spans="2:6" ht="16.5" customHeight="1" thickBot="1" thickTop="1">
      <c r="B19" s="28" t="s">
        <v>4</v>
      </c>
      <c r="C19" s="30">
        <f>IF(C17&gt;C9,"WARNING, No",IF(C17&lt;C9,0.209*(C9-C17)/C9*100))</f>
        <v>6.687999999999998</v>
      </c>
      <c r="D19" s="29" t="str">
        <f>IF(C17&gt;C9," Oxygen !!",IF(C17&lt;C9," %"))</f>
        <v> %</v>
      </c>
      <c r="F19" s="20"/>
    </row>
    <row r="20" spans="4:6" ht="11.25" customHeight="1" thickTop="1">
      <c r="D20" s="61"/>
      <c r="E20" s="62"/>
      <c r="F20" s="8"/>
    </row>
    <row r="21" spans="2:6" ht="16.5" customHeight="1">
      <c r="B21" s="33" t="s">
        <v>22</v>
      </c>
      <c r="D21" s="33"/>
      <c r="F21" s="8"/>
    </row>
    <row r="22" spans="2:6" ht="13.5" thickBot="1">
      <c r="B22" s="9" t="s">
        <v>33</v>
      </c>
      <c r="C22" s="11"/>
      <c r="D22" s="9"/>
      <c r="F22" s="8"/>
    </row>
    <row r="23" spans="2:6" ht="14.25" thickBot="1" thickTop="1">
      <c r="B23" s="18" t="s">
        <v>26</v>
      </c>
      <c r="C23" s="26">
        <f>C9/(7*0.68)</f>
        <v>0.21008403361344535</v>
      </c>
      <c r="D23" s="10" t="s">
        <v>11</v>
      </c>
      <c r="F23" s="8"/>
    </row>
    <row r="24" spans="4:6" ht="13.5" thickTop="1">
      <c r="D24" s="65"/>
      <c r="E24" s="65"/>
      <c r="F24" s="20"/>
    </row>
    <row r="25" ht="12.75">
      <c r="F25" s="8"/>
    </row>
    <row r="26" ht="12.75">
      <c r="F26" s="8"/>
    </row>
  </sheetData>
  <sheetProtection sheet="1" objects="1" scenarios="1"/>
  <mergeCells count="4">
    <mergeCell ref="B12:C12"/>
    <mergeCell ref="B1:C1"/>
    <mergeCell ref="D24:E24"/>
    <mergeCell ref="D10:E10"/>
  </mergeCells>
  <printOptions/>
  <pageMargins left="0.61" right="0.6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PageLayoutView="0" workbookViewId="0" topLeftCell="A1">
      <selection activeCell="B3" sqref="B3"/>
    </sheetView>
  </sheetViews>
  <sheetFormatPr defaultColWidth="0" defaultRowHeight="12.75"/>
  <cols>
    <col min="1" max="1" width="11.8515625" style="0" customWidth="1"/>
    <col min="2" max="2" width="56.28125" style="0" customWidth="1"/>
    <col min="3" max="3" width="17.28125" style="0" customWidth="1"/>
    <col min="4" max="4" width="13.421875" style="0" customWidth="1"/>
    <col min="5" max="5" width="9.140625" style="0" customWidth="1"/>
    <col min="6" max="16384" width="0" style="0" hidden="1" customWidth="1"/>
  </cols>
  <sheetData>
    <row r="1" ht="24">
      <c r="B1" s="31" t="s">
        <v>51</v>
      </c>
    </row>
    <row r="2" ht="17.25">
      <c r="B2" s="27" t="s">
        <v>18</v>
      </c>
    </row>
    <row r="3" spans="4:5" ht="20.25" customHeight="1">
      <c r="D3" s="61" t="s">
        <v>60</v>
      </c>
      <c r="E3" s="62"/>
    </row>
    <row r="4" ht="21">
      <c r="B4" s="2" t="s">
        <v>50</v>
      </c>
    </row>
    <row r="5" spans="2:3" ht="12.75">
      <c r="B5" t="s">
        <v>14</v>
      </c>
      <c r="C5" s="1"/>
    </row>
    <row r="6" spans="2:4" ht="12.75">
      <c r="B6" t="s">
        <v>3</v>
      </c>
      <c r="C6" s="22">
        <v>1</v>
      </c>
      <c r="D6" t="s">
        <v>9</v>
      </c>
    </row>
    <row r="7" spans="2:4" ht="12.75">
      <c r="B7" t="s">
        <v>0</v>
      </c>
      <c r="C7" s="22">
        <v>1</v>
      </c>
      <c r="D7" t="s">
        <v>9</v>
      </c>
    </row>
    <row r="8" spans="2:4" ht="12.75">
      <c r="B8" t="s">
        <v>13</v>
      </c>
      <c r="C8" s="23">
        <v>1</v>
      </c>
      <c r="D8" t="s">
        <v>9</v>
      </c>
    </row>
    <row r="9" spans="2:4" ht="12.75">
      <c r="B9" t="s">
        <v>5</v>
      </c>
      <c r="C9" s="12">
        <f>C8*C6*C7</f>
        <v>1</v>
      </c>
      <c r="D9" s="3" t="s">
        <v>10</v>
      </c>
    </row>
    <row r="10" ht="12.75">
      <c r="C10" s="1"/>
    </row>
    <row r="11" spans="2:3" ht="21">
      <c r="B11" s="2" t="s">
        <v>49</v>
      </c>
      <c r="C11" s="1"/>
    </row>
    <row r="12" spans="2:3" ht="15">
      <c r="B12" s="4" t="s">
        <v>52</v>
      </c>
      <c r="C12" s="1"/>
    </row>
    <row r="13" spans="2:4" ht="12.75">
      <c r="B13" t="s">
        <v>8</v>
      </c>
      <c r="C13" s="22">
        <v>10</v>
      </c>
      <c r="D13" t="s">
        <v>11</v>
      </c>
    </row>
    <row r="14" spans="4:5" ht="29.25" customHeight="1">
      <c r="D14" s="61" t="s">
        <v>59</v>
      </c>
      <c r="E14" s="60">
        <v>4</v>
      </c>
    </row>
    <row r="15" spans="2:4" ht="12.75">
      <c r="B15" t="s">
        <v>7</v>
      </c>
      <c r="C15" s="1">
        <v>0.74</v>
      </c>
      <c r="D15" t="s">
        <v>10</v>
      </c>
    </row>
    <row r="16" spans="2:4" ht="12.75">
      <c r="B16" t="s">
        <v>6</v>
      </c>
      <c r="C16" s="12">
        <f>C13*C15</f>
        <v>7.4</v>
      </c>
      <c r="D16" s="3" t="s">
        <v>10</v>
      </c>
    </row>
    <row r="17" spans="4:5" ht="15" customHeight="1" thickBot="1">
      <c r="D17" s="61"/>
      <c r="E17" s="62"/>
    </row>
    <row r="18" spans="2:4" ht="16.5" thickBot="1" thickTop="1">
      <c r="B18" s="28" t="s">
        <v>4</v>
      </c>
      <c r="C18" s="30" t="str">
        <f>IF(C16&gt;C9,"WARNING, No",IF(C16&lt;C9,0.209*(C9-C16)/C9*100))</f>
        <v>WARNING, No</v>
      </c>
      <c r="D18" s="29" t="str">
        <f>IF(C16&gt;C9," Oxygen !!",IF(C16&lt;C9," %"))</f>
        <v> Oxygen !!</v>
      </c>
    </row>
    <row r="19" ht="7.5" customHeight="1" thickTop="1">
      <c r="C19" s="1"/>
    </row>
    <row r="20" spans="2:5" ht="21">
      <c r="B20" s="2" t="s">
        <v>22</v>
      </c>
      <c r="C20" s="11"/>
      <c r="E20" s="8"/>
    </row>
    <row r="21" spans="2:5" ht="13.5" thickBot="1">
      <c r="B21" s="9" t="s">
        <v>34</v>
      </c>
      <c r="C21" s="11"/>
      <c r="E21" s="8"/>
    </row>
    <row r="22" spans="2:5" ht="14.25" thickBot="1" thickTop="1">
      <c r="B22" s="18" t="s">
        <v>26</v>
      </c>
      <c r="C22" s="26">
        <f>C9/(7*0.74)</f>
        <v>0.19305019305019305</v>
      </c>
      <c r="D22" s="10" t="s">
        <v>11</v>
      </c>
      <c r="E22" s="20"/>
    </row>
    <row r="23" spans="3:5" ht="13.5" thickTop="1">
      <c r="C23" s="13"/>
      <c r="E23" s="8"/>
    </row>
    <row r="24" ht="12.75">
      <c r="C24" s="1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B5" sqref="B5"/>
    </sheetView>
  </sheetViews>
  <sheetFormatPr defaultColWidth="0" defaultRowHeight="12.75"/>
  <cols>
    <col min="1" max="1" width="9.140625" style="0" customWidth="1"/>
    <col min="2" max="2" width="61.8515625" style="0" customWidth="1"/>
    <col min="3" max="3" width="16.7109375" style="35" customWidth="1"/>
    <col min="4" max="4" width="13.7109375" style="0" customWidth="1"/>
    <col min="5" max="5" width="9.140625" style="0" customWidth="1"/>
    <col min="6" max="16384" width="0" style="0" hidden="1" customWidth="1"/>
  </cols>
  <sheetData>
    <row r="1" ht="24">
      <c r="B1" s="31" t="s">
        <v>55</v>
      </c>
    </row>
    <row r="2" ht="17.25">
      <c r="B2" s="27" t="s">
        <v>18</v>
      </c>
    </row>
    <row r="3" spans="3:5" ht="21" customHeight="1">
      <c r="C3"/>
      <c r="D3" s="61" t="s">
        <v>60</v>
      </c>
      <c r="E3" s="62"/>
    </row>
    <row r="4" ht="21">
      <c r="B4" s="2" t="s">
        <v>50</v>
      </c>
    </row>
    <row r="5" spans="2:3" ht="12.75">
      <c r="B5" t="s">
        <v>2</v>
      </c>
      <c r="C5" s="36"/>
    </row>
    <row r="6" spans="2:4" ht="12.75">
      <c r="B6" t="s">
        <v>3</v>
      </c>
      <c r="C6" s="22">
        <v>1</v>
      </c>
      <c r="D6" t="s">
        <v>9</v>
      </c>
    </row>
    <row r="7" spans="2:4" ht="12.75">
      <c r="B7" t="s">
        <v>0</v>
      </c>
      <c r="C7" s="22">
        <v>1</v>
      </c>
      <c r="D7" t="s">
        <v>9</v>
      </c>
    </row>
    <row r="8" spans="2:4" ht="12.75">
      <c r="B8" t="s">
        <v>1</v>
      </c>
      <c r="C8" s="24">
        <v>1</v>
      </c>
      <c r="D8" t="s">
        <v>9</v>
      </c>
    </row>
    <row r="9" spans="2:4" ht="12.75">
      <c r="B9" t="s">
        <v>5</v>
      </c>
      <c r="C9" s="37">
        <f>C8*C6*C7</f>
        <v>1</v>
      </c>
      <c r="D9" s="3" t="s">
        <v>10</v>
      </c>
    </row>
    <row r="10" ht="8.25" customHeight="1">
      <c r="C10" s="36"/>
    </row>
    <row r="11" spans="2:3" ht="21">
      <c r="B11" s="2" t="s">
        <v>49</v>
      </c>
      <c r="C11" s="36"/>
    </row>
    <row r="12" spans="2:3" ht="15">
      <c r="B12" s="4" t="s">
        <v>52</v>
      </c>
      <c r="C12" s="36"/>
    </row>
    <row r="13" spans="2:4" ht="12.75">
      <c r="B13" t="s">
        <v>15</v>
      </c>
      <c r="C13" s="22">
        <v>10</v>
      </c>
      <c r="D13" t="s">
        <v>11</v>
      </c>
    </row>
    <row r="14" spans="3:5" ht="31.5">
      <c r="C14"/>
      <c r="D14" s="61" t="s">
        <v>59</v>
      </c>
      <c r="E14" s="60">
        <v>4</v>
      </c>
    </row>
    <row r="15" spans="2:4" ht="12.75">
      <c r="B15" t="s">
        <v>7</v>
      </c>
      <c r="C15" s="36">
        <v>0.82</v>
      </c>
      <c r="D15" t="s">
        <v>10</v>
      </c>
    </row>
    <row r="16" spans="2:4" ht="12.75">
      <c r="B16" t="s">
        <v>6</v>
      </c>
      <c r="C16" s="37">
        <f>C13*C15</f>
        <v>8.2</v>
      </c>
      <c r="D16" s="3" t="s">
        <v>10</v>
      </c>
    </row>
    <row r="17" spans="3:5" ht="18.75" customHeight="1" thickBot="1">
      <c r="C17"/>
      <c r="D17" s="61"/>
      <c r="E17" s="62"/>
    </row>
    <row r="18" spans="2:4" ht="16.5" thickBot="1" thickTop="1">
      <c r="B18" s="28" t="s">
        <v>4</v>
      </c>
      <c r="C18" s="38" t="str">
        <f>IF(C16&gt;C9,"WARNING, No",IF(C16&lt;C9,0.209*(C9-C16)/C9*100))</f>
        <v>WARNING, No</v>
      </c>
      <c r="D18" s="29" t="str">
        <f>IF(C16&gt;C9," Oxygen !!",IF(C16&lt;C9," %"))</f>
        <v> Oxygen !!</v>
      </c>
    </row>
    <row r="19" ht="9.75" customHeight="1" thickTop="1">
      <c r="C19" s="36"/>
    </row>
    <row r="20" spans="2:3" ht="21">
      <c r="B20" s="2" t="s">
        <v>22</v>
      </c>
      <c r="C20" s="36"/>
    </row>
    <row r="21" spans="2:3" ht="13.5" thickBot="1">
      <c r="B21" s="9" t="s">
        <v>35</v>
      </c>
      <c r="C21" s="39"/>
    </row>
    <row r="22" spans="2:4" ht="14.25" thickBot="1" thickTop="1">
      <c r="B22" s="18" t="s">
        <v>26</v>
      </c>
      <c r="C22" s="26">
        <f>C9/(7*0.82)</f>
        <v>0.17421602787456447</v>
      </c>
      <c r="D22" s="10" t="s">
        <v>11</v>
      </c>
    </row>
    <row r="23" ht="13.5" thickTop="1">
      <c r="C23"/>
    </row>
    <row r="24" ht="12.75">
      <c r="C24" s="36"/>
    </row>
    <row r="25" ht="12.75">
      <c r="C25" s="36"/>
    </row>
    <row r="26" ht="12.75">
      <c r="C26" s="36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E13" sqref="E13"/>
    </sheetView>
  </sheetViews>
  <sheetFormatPr defaultColWidth="0" defaultRowHeight="12.75"/>
  <cols>
    <col min="1" max="1" width="9.140625" style="0" customWidth="1"/>
    <col min="2" max="2" width="61.57421875" style="0" customWidth="1"/>
    <col min="3" max="3" width="15.8515625" style="0" customWidth="1"/>
    <col min="4" max="4" width="12.8515625" style="0" customWidth="1"/>
    <col min="5" max="5" width="9.8515625" style="0" customWidth="1"/>
    <col min="6" max="16384" width="0" style="0" hidden="1" customWidth="1"/>
  </cols>
  <sheetData>
    <row r="1" spans="2:3" ht="24">
      <c r="B1" s="52" t="s">
        <v>53</v>
      </c>
      <c r="C1" s="35"/>
    </row>
    <row r="2" ht="17.25">
      <c r="B2" s="27" t="s">
        <v>18</v>
      </c>
    </row>
    <row r="3" spans="4:5" ht="27" customHeight="1">
      <c r="D3" s="61" t="s">
        <v>60</v>
      </c>
      <c r="E3" s="62"/>
    </row>
    <row r="4" spans="1:5" ht="15" customHeight="1">
      <c r="A4" s="35"/>
      <c r="B4" s="41"/>
      <c r="C4" s="35"/>
      <c r="D4" s="35"/>
      <c r="E4" s="35"/>
    </row>
    <row r="5" spans="1:5" ht="12.75">
      <c r="A5" s="35"/>
      <c r="B5" s="35" t="s">
        <v>2</v>
      </c>
      <c r="C5" s="36"/>
      <c r="D5" s="35"/>
      <c r="E5" s="35"/>
    </row>
    <row r="6" spans="1:5" ht="12.75">
      <c r="A6" s="35"/>
      <c r="B6" s="35" t="s">
        <v>3</v>
      </c>
      <c r="C6" s="14">
        <v>1</v>
      </c>
      <c r="D6" s="35" t="s">
        <v>9</v>
      </c>
      <c r="E6" s="35"/>
    </row>
    <row r="7" spans="1:5" ht="12.75">
      <c r="A7" s="35"/>
      <c r="B7" s="35" t="s">
        <v>0</v>
      </c>
      <c r="C7" s="14">
        <v>1</v>
      </c>
      <c r="D7" s="35" t="s">
        <v>9</v>
      </c>
      <c r="E7" s="35"/>
    </row>
    <row r="8" spans="1:5" ht="12.75">
      <c r="A8" s="35"/>
      <c r="B8" s="35" t="s">
        <v>36</v>
      </c>
      <c r="C8" s="25">
        <v>1</v>
      </c>
      <c r="D8" s="35" t="s">
        <v>9</v>
      </c>
      <c r="E8" s="35"/>
    </row>
    <row r="9" spans="1:5" ht="12.75">
      <c r="A9" s="35"/>
      <c r="B9" s="35" t="s">
        <v>5</v>
      </c>
      <c r="C9" s="37">
        <f>C8*C6*C7</f>
        <v>1</v>
      </c>
      <c r="D9" s="42" t="s">
        <v>10</v>
      </c>
      <c r="E9" s="35"/>
    </row>
    <row r="10" spans="1:5" ht="9.75" customHeight="1">
      <c r="A10" s="35"/>
      <c r="B10" s="35"/>
      <c r="C10" s="36"/>
      <c r="D10" s="35"/>
      <c r="E10" s="35"/>
    </row>
    <row r="11" spans="1:5" ht="7.5" customHeight="1">
      <c r="A11" s="35"/>
      <c r="B11" s="35"/>
      <c r="C11" s="36"/>
      <c r="D11" s="35"/>
      <c r="E11" s="35"/>
    </row>
    <row r="12" spans="1:5" ht="12.75">
      <c r="A12" s="35"/>
      <c r="B12" s="35" t="s">
        <v>19</v>
      </c>
      <c r="C12" s="14">
        <v>1</v>
      </c>
      <c r="D12" s="35" t="s">
        <v>17</v>
      </c>
      <c r="E12" s="35"/>
    </row>
    <row r="13" spans="4:5" ht="31.5">
      <c r="D13" s="61" t="s">
        <v>59</v>
      </c>
      <c r="E13" s="60">
        <v>4</v>
      </c>
    </row>
    <row r="14" spans="1:5" ht="12.75">
      <c r="A14" s="35"/>
      <c r="B14" s="35" t="s">
        <v>16</v>
      </c>
      <c r="C14" s="36">
        <v>0.845</v>
      </c>
      <c r="D14" s="35" t="s">
        <v>10</v>
      </c>
      <c r="E14" s="35"/>
    </row>
    <row r="15" spans="1:5" ht="12.75">
      <c r="A15" s="35"/>
      <c r="B15" s="35" t="s">
        <v>6</v>
      </c>
      <c r="C15" s="37">
        <f>C12*C14</f>
        <v>0.845</v>
      </c>
      <c r="D15" s="42" t="s">
        <v>10</v>
      </c>
      <c r="E15" s="35"/>
    </row>
    <row r="16" spans="4:5" ht="15.75" customHeight="1" thickBot="1">
      <c r="D16" s="61"/>
      <c r="E16" s="62"/>
    </row>
    <row r="17" spans="1:5" ht="16.5" thickBot="1" thickTop="1">
      <c r="A17" s="35"/>
      <c r="B17" s="35" t="s">
        <v>20</v>
      </c>
      <c r="C17" s="53">
        <f>IF(C15&lt;C9,C15/C9*100,IF(C15&gt;C9,"100"))</f>
        <v>84.5</v>
      </c>
      <c r="D17" s="54" t="s">
        <v>12</v>
      </c>
      <c r="E17" s="35"/>
    </row>
    <row r="18" spans="1:5" ht="13.5" thickTop="1">
      <c r="A18" s="35"/>
      <c r="B18" s="35"/>
      <c r="C18" s="6"/>
      <c r="D18" s="7"/>
      <c r="E18" s="35"/>
    </row>
    <row r="19" spans="1:5" ht="15">
      <c r="A19" s="35"/>
      <c r="B19" s="43" t="s">
        <v>54</v>
      </c>
      <c r="C19" s="6"/>
      <c r="D19" s="7"/>
      <c r="E19" s="35"/>
    </row>
    <row r="20" spans="1:5" ht="15">
      <c r="A20" s="35"/>
      <c r="B20" s="43" t="s">
        <v>21</v>
      </c>
      <c r="C20" s="6"/>
      <c r="D20" s="7"/>
      <c r="E20" s="35"/>
    </row>
    <row r="21" spans="1:5" ht="6.75" customHeight="1" thickBot="1">
      <c r="A21" s="35"/>
      <c r="B21" s="35"/>
      <c r="C21" s="44"/>
      <c r="D21" s="45"/>
      <c r="E21" s="35"/>
    </row>
    <row r="22" spans="1:5" ht="16.5" thickBot="1" thickTop="1">
      <c r="A22" s="35"/>
      <c r="B22" s="46" t="s">
        <v>4</v>
      </c>
      <c r="C22" s="38">
        <f>IF(C15&gt;C9,"WARNING, No",IF(C15&lt;C9,0.209*(C9-C15)/C9*100))</f>
        <v>3.2395000000000005</v>
      </c>
      <c r="D22" s="47" t="str">
        <f>IF(C15&gt;C9," Oxygen",IF(C15&lt;C9," %"))</f>
        <v> %</v>
      </c>
      <c r="E22" s="35"/>
    </row>
    <row r="23" spans="1:5" ht="6" customHeight="1" thickTop="1">
      <c r="A23" s="35"/>
      <c r="B23" s="35"/>
      <c r="C23" s="36"/>
      <c r="D23" s="35"/>
      <c r="E23" s="35"/>
    </row>
    <row r="24" spans="1:5" ht="8.25" customHeight="1">
      <c r="A24" s="35"/>
      <c r="B24" s="35"/>
      <c r="C24" s="36"/>
      <c r="D24" s="35"/>
      <c r="E24" s="35"/>
    </row>
    <row r="25" spans="1:5" ht="21">
      <c r="A25" s="35"/>
      <c r="B25" s="48" t="s">
        <v>22</v>
      </c>
      <c r="C25" s="39"/>
      <c r="D25" s="35"/>
      <c r="E25" s="35"/>
    </row>
    <row r="26" spans="1:5" ht="13.5" thickBot="1">
      <c r="A26" s="35"/>
      <c r="B26" s="49" t="s">
        <v>37</v>
      </c>
      <c r="C26" s="39"/>
      <c r="D26" s="35"/>
      <c r="E26" s="35"/>
    </row>
    <row r="27" spans="1:5" ht="14.25" thickBot="1" thickTop="1">
      <c r="A27" s="35"/>
      <c r="B27" s="50" t="s">
        <v>39</v>
      </c>
      <c r="C27" s="40">
        <f>0.5*C9/84.5</f>
        <v>0.005917159763313609</v>
      </c>
      <c r="D27" s="51" t="s">
        <v>17</v>
      </c>
      <c r="E27" s="35"/>
    </row>
    <row r="28" spans="1:5" ht="13.5" thickTop="1">
      <c r="A28" s="35"/>
      <c r="B28" s="35"/>
      <c r="C28" s="36"/>
      <c r="D28" s="36"/>
      <c r="E28" s="35"/>
    </row>
    <row r="29" spans="3:4" ht="12.75">
      <c r="C29" s="1"/>
      <c r="D29" s="1"/>
    </row>
  </sheetData>
  <sheetProtection sheet="1" objects="1" scenarios="1"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PageLayoutView="0" workbookViewId="0" topLeftCell="A1">
      <selection activeCell="C13" sqref="C13"/>
    </sheetView>
  </sheetViews>
  <sheetFormatPr defaultColWidth="0" defaultRowHeight="12.75"/>
  <cols>
    <col min="1" max="1" width="6.00390625" style="0" customWidth="1"/>
    <col min="2" max="2" width="61.00390625" style="0" customWidth="1"/>
    <col min="3" max="3" width="17.8515625" style="0" customWidth="1"/>
    <col min="4" max="4" width="16.8515625" style="0" customWidth="1"/>
    <col min="5" max="5" width="10.28125" style="0" customWidth="1"/>
    <col min="6" max="16384" width="0" style="0" hidden="1" customWidth="1"/>
  </cols>
  <sheetData>
    <row r="1" ht="24">
      <c r="B1" s="19" t="s">
        <v>56</v>
      </c>
    </row>
    <row r="2" ht="17.25">
      <c r="B2" s="27" t="s">
        <v>18</v>
      </c>
    </row>
    <row r="3" spans="4:5" ht="20.25" customHeight="1">
      <c r="D3" s="61" t="s">
        <v>60</v>
      </c>
      <c r="E3" s="62"/>
    </row>
    <row r="4" ht="21">
      <c r="B4" s="2" t="s">
        <v>50</v>
      </c>
    </row>
    <row r="5" spans="1:5" ht="12.75">
      <c r="A5" s="35"/>
      <c r="B5" s="35" t="s">
        <v>42</v>
      </c>
      <c r="C5" s="36"/>
      <c r="D5" s="35"/>
      <c r="E5" s="35"/>
    </row>
    <row r="6" spans="1:5" ht="12.75">
      <c r="A6" s="35"/>
      <c r="B6" s="35" t="s">
        <v>3</v>
      </c>
      <c r="C6" s="22">
        <v>1</v>
      </c>
      <c r="D6" s="35" t="s">
        <v>9</v>
      </c>
      <c r="E6" s="35"/>
    </row>
    <row r="7" spans="1:5" ht="12.75">
      <c r="A7" s="35"/>
      <c r="B7" s="35" t="s">
        <v>0</v>
      </c>
      <c r="C7" s="22">
        <v>1</v>
      </c>
      <c r="D7" s="35" t="s">
        <v>9</v>
      </c>
      <c r="E7" s="35"/>
    </row>
    <row r="8" spans="1:5" ht="12.75">
      <c r="A8" s="35"/>
      <c r="B8" s="35" t="s">
        <v>13</v>
      </c>
      <c r="C8" s="24">
        <v>1</v>
      </c>
      <c r="D8" s="35" t="s">
        <v>9</v>
      </c>
      <c r="E8" s="35"/>
    </row>
    <row r="9" spans="1:5" ht="12.75">
      <c r="A9" s="35"/>
      <c r="B9" s="35" t="s">
        <v>5</v>
      </c>
      <c r="C9" s="55">
        <f>C8*C6*C7</f>
        <v>1</v>
      </c>
      <c r="D9" s="42" t="s">
        <v>10</v>
      </c>
      <c r="E9" s="35"/>
    </row>
    <row r="10" spans="1:5" ht="7.5" customHeight="1">
      <c r="A10" s="35"/>
      <c r="B10" s="35"/>
      <c r="C10" s="36"/>
      <c r="D10" s="35"/>
      <c r="E10" s="35"/>
    </row>
    <row r="11" spans="1:5" ht="4.5" customHeight="1">
      <c r="A11" s="35"/>
      <c r="B11" s="35"/>
      <c r="C11" s="36"/>
      <c r="D11" s="35"/>
      <c r="E11" s="35"/>
    </row>
    <row r="12" spans="1:5" ht="21">
      <c r="A12" s="35"/>
      <c r="B12" s="48" t="s">
        <v>57</v>
      </c>
      <c r="C12" s="36"/>
      <c r="D12" s="35"/>
      <c r="E12" s="35"/>
    </row>
    <row r="13" spans="1:5" ht="12.75">
      <c r="A13" s="35"/>
      <c r="B13" s="35" t="s">
        <v>27</v>
      </c>
      <c r="C13" s="22">
        <v>1.1</v>
      </c>
      <c r="D13" s="35" t="s">
        <v>9</v>
      </c>
      <c r="E13" s="35"/>
    </row>
    <row r="14" spans="1:5" ht="12.75">
      <c r="A14" s="35"/>
      <c r="B14" s="35" t="s">
        <v>28</v>
      </c>
      <c r="C14" s="22">
        <v>0.5</v>
      </c>
      <c r="D14" s="35" t="s">
        <v>9</v>
      </c>
      <c r="E14" s="35"/>
    </row>
    <row r="15" spans="1:5" ht="12.75">
      <c r="A15" s="35"/>
      <c r="B15" s="35"/>
      <c r="C15" s="35"/>
      <c r="D15" s="35"/>
      <c r="E15" s="35"/>
    </row>
    <row r="16" spans="1:5" ht="12.75">
      <c r="A16" s="35"/>
      <c r="B16" s="35" t="s">
        <v>38</v>
      </c>
      <c r="C16" s="22">
        <v>200</v>
      </c>
      <c r="D16" s="35" t="s">
        <v>58</v>
      </c>
      <c r="E16" s="35"/>
    </row>
    <row r="17" spans="1:5" ht="12.75">
      <c r="A17" s="35"/>
      <c r="B17" s="35" t="s">
        <v>29</v>
      </c>
      <c r="C17" s="36"/>
      <c r="D17" s="35"/>
      <c r="E17" s="35"/>
    </row>
    <row r="18" spans="4:5" ht="31.5">
      <c r="D18" s="61" t="s">
        <v>59</v>
      </c>
      <c r="E18" s="60">
        <v>4</v>
      </c>
    </row>
    <row r="19" spans="1:5" ht="15">
      <c r="A19" s="43"/>
      <c r="B19" s="43" t="s">
        <v>30</v>
      </c>
      <c r="C19" s="56">
        <f>C14*C14*C13*C16/(4*3.142)</f>
        <v>4.3761935073201785</v>
      </c>
      <c r="D19" s="57" t="s">
        <v>10</v>
      </c>
      <c r="E19" s="35"/>
    </row>
    <row r="20" spans="4:5" ht="11.25" customHeight="1">
      <c r="D20" s="61"/>
      <c r="E20" s="62"/>
    </row>
    <row r="21" spans="1:5" ht="21" thickBot="1">
      <c r="A21" s="35"/>
      <c r="B21" s="48" t="s">
        <v>41</v>
      </c>
      <c r="C21" s="36"/>
      <c r="D21" s="35"/>
      <c r="E21" s="35"/>
    </row>
    <row r="22" spans="1:5" ht="16.5" thickBot="1" thickTop="1">
      <c r="A22" s="35"/>
      <c r="B22" s="35" t="s">
        <v>31</v>
      </c>
      <c r="C22" s="38" t="str">
        <f>IF(C19&gt;C9,"100%",IF(C19&lt;C9,C19*100/C9))</f>
        <v>100%</v>
      </c>
      <c r="D22" s="47" t="str">
        <f>IF(C19&gt;C9," ",IF(C19&lt;C9,"%"))</f>
        <v> </v>
      </c>
      <c r="E22" s="35"/>
    </row>
    <row r="23" spans="1:5" ht="13.5" thickTop="1">
      <c r="A23" s="35"/>
      <c r="B23" s="35" t="s">
        <v>40</v>
      </c>
      <c r="C23" s="36"/>
      <c r="D23" s="35"/>
      <c r="E23" s="35"/>
    </row>
    <row r="24" spans="1:5" ht="13.5" thickBot="1">
      <c r="A24" s="35"/>
      <c r="B24" s="35"/>
      <c r="C24" s="36"/>
      <c r="D24" s="35"/>
      <c r="E24" s="35"/>
    </row>
    <row r="25" spans="1:5" ht="16.5" thickBot="1" thickTop="1">
      <c r="A25" s="35"/>
      <c r="B25" s="35" t="s">
        <v>32</v>
      </c>
      <c r="C25" s="38" t="str">
        <f>IF(C19&gt;C9,"WARNING, No",IF(C19&lt;C9,(C9-C19)*20.9/C9))</f>
        <v>WARNING, No</v>
      </c>
      <c r="D25" s="47" t="str">
        <f>IF(C19&gt;C9," Oxygen",IF(C19&lt;C9,"%"))</f>
        <v> Oxygen</v>
      </c>
      <c r="E25" s="35"/>
    </row>
    <row r="26" spans="1:5" ht="7.5" customHeight="1" thickTop="1">
      <c r="A26" s="35"/>
      <c r="B26" s="35"/>
      <c r="C26" s="35"/>
      <c r="D26" s="35"/>
      <c r="E26" s="35"/>
    </row>
    <row r="27" spans="1:5" ht="5.25" customHeight="1">
      <c r="A27" s="35"/>
      <c r="B27" s="35"/>
      <c r="C27" s="35"/>
      <c r="D27" s="35"/>
      <c r="E27" s="35"/>
    </row>
    <row r="28" spans="1:5" ht="21">
      <c r="A28" s="35"/>
      <c r="B28" s="48" t="s">
        <v>43</v>
      </c>
      <c r="C28" s="35"/>
      <c r="D28" s="35"/>
      <c r="E28" s="35"/>
    </row>
    <row r="29" spans="1:5" ht="12.75">
      <c r="A29" s="35"/>
      <c r="B29" s="35"/>
      <c r="C29" s="35"/>
      <c r="D29" s="35"/>
      <c r="E29" s="35"/>
    </row>
    <row r="30" spans="1:5" ht="12.75">
      <c r="A30" s="35"/>
      <c r="B30" s="35" t="s">
        <v>46</v>
      </c>
      <c r="C30" s="22">
        <v>89</v>
      </c>
      <c r="D30" s="35"/>
      <c r="E30" s="35"/>
    </row>
    <row r="31" spans="1:5" ht="12.75">
      <c r="A31" s="35"/>
      <c r="B31" s="35" t="s">
        <v>47</v>
      </c>
      <c r="C31" s="22">
        <v>40</v>
      </c>
      <c r="D31" s="35"/>
      <c r="E31" s="35"/>
    </row>
    <row r="32" spans="4:5" ht="32.25" thickBot="1">
      <c r="D32" s="61" t="s">
        <v>59</v>
      </c>
      <c r="E32" s="60">
        <v>4</v>
      </c>
    </row>
    <row r="33" spans="1:5" ht="14.25" thickBot="1" thickTop="1">
      <c r="A33" s="35"/>
      <c r="B33" s="35" t="s">
        <v>44</v>
      </c>
      <c r="C33" s="26">
        <f>C30*24/C31</f>
        <v>53.4</v>
      </c>
      <c r="D33" s="51" t="s">
        <v>10</v>
      </c>
      <c r="E33" s="35"/>
    </row>
    <row r="34" spans="1:5" ht="16.5" thickBot="1" thickTop="1">
      <c r="A34" s="35"/>
      <c r="B34" s="35" t="s">
        <v>45</v>
      </c>
      <c r="C34" s="38" t="str">
        <f>IF(C33&gt;C9,"WARNING, Fills",IF(C33&lt;C9,C33*100/C9))</f>
        <v>WARNING, Fills</v>
      </c>
      <c r="D34" s="47" t="str">
        <f>IF(C33&gt;C9,"all of the room",IF(C33&lt;C9,"% of the room"))</f>
        <v>all of the room</v>
      </c>
      <c r="E34" s="35"/>
    </row>
    <row r="35" spans="1:5" ht="10.5" customHeight="1" thickTop="1">
      <c r="A35" s="35"/>
      <c r="B35" s="35"/>
      <c r="C35" s="58"/>
      <c r="D35" s="59"/>
      <c r="E35" s="35"/>
    </row>
    <row r="36" spans="1:5" ht="12.75">
      <c r="A36" s="35"/>
      <c r="B36" s="46"/>
      <c r="C36" s="46"/>
      <c r="D36" s="35"/>
      <c r="E36" s="35"/>
    </row>
    <row r="37" spans="1:5" ht="6" customHeight="1">
      <c r="A37" s="35"/>
      <c r="B37" s="48"/>
      <c r="C37" s="35"/>
      <c r="D37" s="35"/>
      <c r="E37" s="35"/>
    </row>
    <row r="38" spans="1:5" ht="21">
      <c r="A38" s="35"/>
      <c r="B38" s="48"/>
      <c r="C38" s="35"/>
      <c r="D38" s="35"/>
      <c r="E38" s="35"/>
    </row>
    <row r="39" spans="1:5" ht="15">
      <c r="A39" s="35"/>
      <c r="B39" s="43"/>
      <c r="C39" s="35"/>
      <c r="D39" s="35"/>
      <c r="E39" s="35"/>
    </row>
    <row r="40" spans="1:5" ht="12.75">
      <c r="A40" s="35"/>
      <c r="B40" s="35"/>
      <c r="C40" s="35"/>
      <c r="D40" s="35"/>
      <c r="E40" s="35"/>
    </row>
    <row r="41" spans="1:5" ht="12.75">
      <c r="A41" s="35"/>
      <c r="B41" s="35"/>
      <c r="D41" s="35"/>
      <c r="E41" s="35"/>
    </row>
    <row r="42" spans="1:5" ht="12.75">
      <c r="A42" s="35"/>
      <c r="B42" s="35"/>
      <c r="D42" s="35"/>
      <c r="E42" s="35"/>
    </row>
    <row r="43" ht="15">
      <c r="D43" s="61"/>
    </row>
    <row r="44" spans="1:5" ht="12.75">
      <c r="A44" s="35"/>
      <c r="B44" s="35"/>
      <c r="E44" s="35"/>
    </row>
    <row r="45" spans="1:5" ht="12.75">
      <c r="A45" s="35"/>
      <c r="B45" s="35"/>
      <c r="E45" s="35"/>
    </row>
    <row r="46" spans="1:5" ht="12.75">
      <c r="A46" s="35"/>
      <c r="B46" s="35"/>
      <c r="C46" s="34"/>
      <c r="D46" s="35"/>
      <c r="E46" s="35"/>
    </row>
    <row r="47" spans="1:5" ht="12.75">
      <c r="A47" s="35"/>
      <c r="B47" s="35"/>
      <c r="C47" s="34"/>
      <c r="D47" s="35"/>
      <c r="E47" s="35"/>
    </row>
    <row r="48" spans="1:5" ht="15">
      <c r="A48" s="35"/>
      <c r="B48" s="43"/>
      <c r="E48" s="35"/>
    </row>
    <row r="49" spans="1:5" ht="12.75">
      <c r="A49" s="35"/>
      <c r="B49" s="35"/>
      <c r="C49" s="35"/>
      <c r="D49" s="35"/>
      <c r="E49" s="35"/>
    </row>
    <row r="50" ht="17.25">
      <c r="B50" s="27"/>
    </row>
  </sheetData>
  <sheetProtection sheet="1" objects="1" scenarios="1"/>
  <dataValidations count="1">
    <dataValidation type="list" allowBlank="1" showInputMessage="1" showErrorMessage="1" sqref="C12">
      <formula1>$F$5:$F$8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Blunt</dc:creator>
  <cp:keywords/>
  <dc:description/>
  <cp:lastModifiedBy>sccarry</cp:lastModifiedBy>
  <cp:lastPrinted>2008-04-04T07:43:23Z</cp:lastPrinted>
  <dcterms:created xsi:type="dcterms:W3CDTF">2007-02-28T06:54:50Z</dcterms:created>
  <dcterms:modified xsi:type="dcterms:W3CDTF">2014-07-08T14:42:43Z</dcterms:modified>
  <cp:category/>
  <cp:version/>
  <cp:contentType/>
  <cp:contentStatus/>
</cp:coreProperties>
</file>